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<sst xmlns="http://schemas.openxmlformats.org/spreadsheetml/2006/main" count="50" uniqueCount="43">
  <si>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</si>
  <si>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</si>
  <si>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</si>
  <si>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</si>
  <si>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</si>
  <si>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</si>
  <si>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</si>
  <si>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</si>
  <si>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</si>
  <si>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</si>
  <si>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</si>
  <si>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</si>
  <si>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</si>
  <si>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</si>
  <si>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</si>
  <si>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</si>
  <si>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</si>
  <si>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</si>
  <si>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</si>
  <si>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</si>
  <si>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</si>
  <si>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</si>
  <si>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</si>
  <si>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</si>
  <si>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</si>
  <si>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</si>
  <si>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</si>
  <si>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</si>
  <si>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</si>
  <si>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</si>
  <si>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</si>
  <si>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</si>
  <si>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</si>
  <si>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</si>
  <si>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</si>
  <si>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</si>
  <si>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</si>
  <si>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 xml:space="preserve">Explanation of variances </t>
  </si>
  <si>
    <t>2020/21</t>
  </si>
  <si>
    <t xml:space="preserve">Brinkley Parish council </t>
  </si>
  <si>
    <t>Highways work (we were successful with Local highways bids and allocated money but the work has not yet been done and we have not been billed</t>
  </si>
  <si>
    <t>21-22: £260 Allotment rent; £383.13 Grass cutting; VAT rebate 566.56; bank interest £21.39</t>
  </si>
  <si>
    <t>2021/22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</si>
</sst>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1">
      <selection activeCell="G11" sqref="G1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16</v>
      </c>
      <c r="B2" s="24"/>
      <c r="C2" s="37" t="s">
        <v>39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17</v>
      </c>
      <c r="C3" s="36"/>
      <c r="L3" s="9"/>
    </row>
    <row r="4" ht="13.5">
      <c r="A4" s="1" t="s">
        <v>35</v>
      </c>
    </row>
    <row r="5" spans="1:13" ht="99" customHeight="1">
      <c r="A5" s="49" t="s">
        <v>36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8" t="s">
        <v>38</v>
      </c>
      <c r="E8" s="27"/>
      <c r="F8" s="38" t="s">
        <v>42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33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23792</v>
      </c>
      <c r="F11" s="8">
        <v>23792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19</v>
      </c>
      <c r="B13" s="47"/>
      <c r="C13" s="48"/>
      <c r="D13" s="8">
        <v>8804</v>
      </c>
      <c r="F13" s="8">
        <v>9244</v>
      </c>
      <c r="G13" s="5">
        <f>F13-D13</f>
        <v>440</v>
      </c>
      <c r="H13" s="6">
        <f>IF((D13&gt;F13),(D13-F13)/D13,IF(D13&lt;F13,-(D13-F13)/D13,IF(D13=F13,0)))</f>
        <v>0.049977283053157656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31.5" customHeight="1" thickBot="1">
      <c r="A15" s="42" t="s">
        <v>3</v>
      </c>
      <c r="B15" s="42"/>
      <c r="C15" s="42"/>
      <c r="D15" s="8">
        <v>711</v>
      </c>
      <c r="F15" s="8">
        <v>1256</v>
      </c>
      <c r="G15" s="5">
        <f>F15-D15</f>
        <v>545</v>
      </c>
      <c r="H15" s="6">
        <f>IF((D15&gt;F15),(D15-F15)/D15,IF(D15&lt;F15,-(D15-F15)/D15,IF(D15=F15,0)))</f>
        <v>0.7665260196905767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">
        <v>41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3431</v>
      </c>
      <c r="F17" s="8">
        <v>3839</v>
      </c>
      <c r="G17" s="5">
        <f>F17-D17</f>
        <v>408</v>
      </c>
      <c r="H17" s="6">
        <f>IF((D17&gt;F17),(D17-F17)/D17,IF(D17&lt;F17,-(D17-F17)/D17,IF(D17=F17,0)))</f>
        <v>0.11891576799766831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20</v>
      </c>
      <c r="B21" s="42"/>
      <c r="C21" s="42"/>
      <c r="D21" s="8">
        <v>5373</v>
      </c>
      <c r="F21" s="8">
        <v>4969</v>
      </c>
      <c r="G21" s="5">
        <f>F21-D21</f>
        <v>-404</v>
      </c>
      <c r="H21" s="6">
        <f>IF((D21&gt;F21),(D21-F21)/D21,IF(D21&lt;F21,-(D21-F21)/D21,IF(D21=F21,0)))</f>
        <v>0.07519076865810534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24503</v>
      </c>
      <c r="F23" s="2">
        <v>26195</v>
      </c>
      <c r="G23" s="5"/>
      <c r="H23" s="6"/>
      <c r="K23" s="4"/>
      <c r="L23" s="4"/>
      <c r="M23" s="14" t="s">
        <v>12</v>
      </c>
      <c r="N23" s="23"/>
    </row>
    <row r="24" spans="1:14" s="17" customFormat="1" ht="55.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23792</v>
      </c>
      <c r="F26" s="8">
        <v>26195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34193</v>
      </c>
      <c r="F28" s="8">
        <v>30418</v>
      </c>
      <c r="G28" s="5">
        <f>F28-D28</f>
        <v>-3775</v>
      </c>
      <c r="H28" s="6">
        <f>IF((D28&gt;F28),(D28-F28)/D28,IF(D28&lt;F28,-(D28-F28)/D28,IF(D28=F28,0)))</f>
        <v>0.11040271400579066</v>
      </c>
      <c r="I28" s="3">
        <f>IF(D28-F28&lt;200,0,IF(D28-F28&gt;200,1,IF(D28-F28=200,1)))</f>
        <v>1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18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2">
      <selection activeCell="G13" sqref="G13"/>
    </sheetView>
  </sheetViews>
  <sheetFormatPr defaultColWidth="9.140625" defaultRowHeight="15"/>
  <sheetData>
    <row r="1" ht="15.75" customHeight="1">
      <c r="A1" s="32" t="s">
        <v>21</v>
      </c>
    </row>
    <row r="2" ht="15.75" customHeight="1">
      <c r="A2" s="41" t="s">
        <v>34</v>
      </c>
    </row>
    <row r="3" ht="14.25">
      <c r="A3" t="s">
        <v>22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23</v>
      </c>
    </row>
    <row r="7" spans="2:6" ht="14.25">
      <c r="B7" s="34" t="s">
        <v>26</v>
      </c>
      <c r="D7" s="34">
        <v>8000</v>
      </c>
      <c r="F7" t="s">
        <v>40</v>
      </c>
    </row>
    <row r="8" spans="2:4" ht="15" customHeight="1">
      <c r="B8" s="34" t="s">
        <v>27</v>
      </c>
      <c r="D8" s="34"/>
    </row>
    <row r="9" spans="2:4" ht="14.25">
      <c r="B9" s="34" t="s">
        <v>28</v>
      </c>
      <c r="D9" s="34"/>
    </row>
    <row r="10" spans="2:4" ht="14.25">
      <c r="B10" s="34" t="s">
        <v>29</v>
      </c>
      <c r="D10" s="34"/>
    </row>
    <row r="11" spans="2:4" ht="14.25">
      <c r="B11" s="34" t="s">
        <v>30</v>
      </c>
      <c r="D11" s="34"/>
    </row>
    <row r="12" spans="2:4" ht="14.25">
      <c r="B12" s="34" t="s">
        <v>31</v>
      </c>
      <c r="D12" s="34"/>
    </row>
    <row r="13" spans="2:4" ht="14.25">
      <c r="B13" s="34" t="s">
        <v>32</v>
      </c>
      <c r="D13" s="34"/>
    </row>
    <row r="14" ht="14.25">
      <c r="E14" s="33">
        <f>SUM(D7:D13)</f>
        <v>8000</v>
      </c>
    </row>
    <row r="16" spans="1:4" ht="14.25">
      <c r="A16" s="31" t="s">
        <v>24</v>
      </c>
      <c r="D16" s="34">
        <v>18195</v>
      </c>
    </row>
    <row r="17" ht="14.25">
      <c r="E17" s="33">
        <f>D16</f>
        <v>18195</v>
      </c>
    </row>
    <row r="18" spans="1:6" ht="15" thickBot="1">
      <c r="A18" s="31" t="s">
        <v>25</v>
      </c>
      <c r="F18" s="35">
        <f>E14+E17</f>
        <v>26195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hayley livermore</cp:lastModifiedBy>
  <cp:lastPrinted>2020-03-19T12:45:09Z</cp:lastPrinted>
  <dcterms:created xsi:type="dcterms:W3CDTF">2012-07-11T10:01:28Z</dcterms:created>
  <dcterms:modified xsi:type="dcterms:W3CDTF">2022-07-02T21:03:23Z</dcterms:modified>
  <cp:category/>
  <cp:version/>
  <cp:contentType/>
  <cp:contentStatus/>
</cp:coreProperties>
</file>